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eckblatt" state="visible" r:id="rId4"/>
    <sheet sheetId="2" name="Kriterien" state="visible" r:id="rId5"/>
    <sheet sheetId="3" name="Bänder" state="visible" r:id="rId6"/>
    <sheet sheetId="4" name="Testdatensatz" state="visible" r:id="rId7"/>
    <sheet sheetId="5" name="Kalibrierung" state="visible" r:id="rId8"/>
  </sheets>
  <definedNames>
    <definedName name="_xlnm.Print_Area" localSheetId="0">'Deckblatt'!$A1:$B19</definedName>
    <definedName name="_xlnm.Print_Area" localSheetId="1">'Kriterien'!$A1:$H21</definedName>
    <definedName name="_xlnm.Print_Titles" localSheetId="1">'Kriterien'!$1:$1</definedName>
    <definedName name="_xlnm.Print_Area" localSheetId="2">'Bänder'!$A1:$G7</definedName>
    <definedName name="_xlnm.Print_Titles" localSheetId="2">'Bänder'!$1:$1</definedName>
    <definedName name="_xlnm.Print_Area" localSheetId="3">'Testdatensatz'!$A1:$K27</definedName>
    <definedName name="_xlnm.Print_Titles" localSheetId="3">'Testdatensatz'!$1:$1</definedName>
    <definedName name="_xlnm.Print_Area" localSheetId="4">'Kalibrierung'!$A1:$H9</definedName>
    <definedName name="_xlnm.Print_Titles" localSheetId="4">'Kalibrierung'!$1:$1</definedName>
  </definedNames>
  <calcPr calcId="171027"/>
</workbook>
</file>

<file path=xl/sharedStrings.xml><?xml version="1.0" encoding="utf-8"?>
<sst xmlns="http://schemas.openxmlformats.org/spreadsheetml/2006/main" count="164" uniqueCount="123">
  <si>
    <t>Lead-Scoring-Modell</t>
  </si>
  <si>
    <t>Kriterien, Bänder und ein Testdatensatz mit bekanntem Ausgang — damit das Punktemodell vor dem Rollout geprüft ist.</t>
  </si>
  <si>
    <t>Stand</t>
  </si>
  <si>
    <t>16.08.2026</t>
  </si>
  <si>
    <t>Version</t>
  </si>
  <si>
    <t>Herausgeber</t>
  </si>
  <si>
    <t>MyInvest Pro · myinvest-pro.de</t>
  </si>
  <si>
    <t>Annahmen</t>
  </si>
  <si>
    <t>Kriterienkatalog</t>
  </si>
  <si>
    <t>16 Kriterien in vier Gruppen, Gewichtssumme 58, Höchstpunktzahl 290</t>
  </si>
  <si>
    <t>Bänder</t>
  </si>
  <si>
    <t>4 Bänder von D bis A mit Reaktionszeit und erwarteter Trefferquote</t>
  </si>
  <si>
    <t>Testdatensatz</t>
  </si>
  <si>
    <t>8 abgeschlossene Fälle mit bekanntem Ausgang, als Spalten geführt</t>
  </si>
  <si>
    <t>Absichtliche Ausreißer</t>
  </si>
  <si>
    <t>ein Lead im oberen Band, der nicht gekauft hat, und einer im mittleren, der gekauft hat — ein Modell mit hundert Prozent Trefferquote im Test wäre nachträglich passend bewertet</t>
  </si>
  <si>
    <t>Ergebnis im Beispiel</t>
  </si>
  <si>
    <t>Band A trifft 50 % bei erwarteten 55.00000000000001 %</t>
  </si>
  <si>
    <t>Vor dem Rollout</t>
  </si>
  <si>
    <t>Gewichte festlegen, erwartete Trefferquoten festlegen, danach erst den Testdatensatz auswerten — nicht umgekehrt</t>
  </si>
  <si>
    <t>Unverbindliche Arbeitshilfe. Ersetzt keine Rechts-, Steuer- oder Finanzberatung. Alle eingetragenen Zahlen sind Beispielwerte und keine Marktdaten — die Mappe rechnet mit den Werten, die Sie selbst eintragen. Stand: 16.08.2026 · Version 1.</t>
  </si>
  <si>
    <t>Nr.</t>
  </si>
  <si>
    <t>Gruppe</t>
  </si>
  <si>
    <t>Kriterium</t>
  </si>
  <si>
    <t>Gewicht 1–5</t>
  </si>
  <si>
    <t>Höchstpunkte</t>
  </si>
  <si>
    <t>Woher die Angabe kommt</t>
  </si>
  <si>
    <t>Wie sie erhoben wird</t>
  </si>
  <si>
    <t>Bemerkung</t>
  </si>
  <si>
    <t>Bedarf und Objekt</t>
  </si>
  <si>
    <t>Konkrete Einheit oder Größenordnung benannt</t>
  </si>
  <si>
    <t>Erstgespräch</t>
  </si>
  <si>
    <t>Pflichtfeld im Aufnahmebogen</t>
  </si>
  <si>
    <t>Zeithorizont innerhalb von sechs Monaten</t>
  </si>
  <si>
    <t>Auswahlfeld im CRM</t>
  </si>
  <si>
    <t>Budget passt zur Preisspanne des Projekts</t>
  </si>
  <si>
    <t>Abgleich gegen die Preisliste</t>
  </si>
  <si>
    <t>Zimmerzahl und Fläche passen zum Bestand</t>
  </si>
  <si>
    <t>Abgleich gegen die Einheitenliste</t>
  </si>
  <si>
    <t>Finanzierung</t>
  </si>
  <si>
    <t>Finanzierungsnachweis oder Bankbestätigung liegt vor</t>
  </si>
  <si>
    <t>Unterlagen</t>
  </si>
  <si>
    <t>Dokument im Datenraum</t>
  </si>
  <si>
    <t>Eigenkapital benannt und plausibel</t>
  </si>
  <si>
    <t>Freitextfeld mit Betrag</t>
  </si>
  <si>
    <t>Selbstnutzung oder Kapitalanlage geklärt</t>
  </si>
  <si>
    <t>Verhalten</t>
  </si>
  <si>
    <t>Antwortet innerhalb von 24 Stunden</t>
  </si>
  <si>
    <t>Aktivitätsprotokoll</t>
  </si>
  <si>
    <t>automatisch aus Zeitstempeln</t>
  </si>
  <si>
    <t>Besichtigungstermin wahrgenommen</t>
  </si>
  <si>
    <t>Terminkalender</t>
  </si>
  <si>
    <t>Status des Termins</t>
  </si>
  <si>
    <t>Unterlagen im Datenraum abgerufen</t>
  </si>
  <si>
    <t>Datenraum-Protokoll</t>
  </si>
  <si>
    <t>Zugriffsprotokoll</t>
  </si>
  <si>
    <t>Zweiter Kontakt ging vom Interessenten aus</t>
  </si>
  <si>
    <t>Richtung der Aktivität</t>
  </si>
  <si>
    <t>Herkunft und Daten</t>
  </si>
  <si>
    <t>Quelle mit historisch hoher Abschlussquote</t>
  </si>
  <si>
    <t>CRM</t>
  </si>
  <si>
    <t>Auswertung je Quelle</t>
  </si>
  <si>
    <t>Vollständige Kontaktdaten inklusive Telefon</t>
  </si>
  <si>
    <t>Pflichtfeldprüfung</t>
  </si>
  <si>
    <t>Einwilligung und Rechtsgrundlage dokumentiert</t>
  </si>
  <si>
    <t>Keine Dublette im Bestand</t>
  </si>
  <si>
    <t>Dublettenprüfung</t>
  </si>
  <si>
    <t>Region passt zum Objektstandort</t>
  </si>
  <si>
    <t>Abgleich der Postleitzahl</t>
  </si>
  <si>
    <t>Summe der Gewichte</t>
  </si>
  <si>
    <t>Die Spalte „Wie sie erhoben wird" entscheidet darüber, ob das Modell im Alltag überlebt. Ein Kriterium, das nur durch ein Gespräch zu beantworten ist, bleibt bei der Hälfte der Leads leer — und ein Score aus halb gefüllten Kriterien ist keine Rangfolge, sondern eine Rangfolge der Datenpflege.</t>
  </si>
  <si>
    <t>Untergrenze des Scores</t>
  </si>
  <si>
    <t>Band</t>
  </si>
  <si>
    <t>Bedeutung</t>
  </si>
  <si>
    <t>Reaktionszeit</t>
  </si>
  <si>
    <t>Wer bearbeitet</t>
  </si>
  <si>
    <t>Nächster Schritt</t>
  </si>
  <si>
    <t>Erwartete Trefferquote</t>
  </si>
  <si>
    <t>D</t>
  </si>
  <si>
    <t>Nicht qualifiziert. Bedarf, Budget oder Zeitpunkt passen nicht.</t>
  </si>
  <si>
    <t>keine feste Frist</t>
  </si>
  <si>
    <t>Backoffice</t>
  </si>
  <si>
    <t>Standardinformation, kein aktives Nachfassen</t>
  </si>
  <si>
    <t>C</t>
  </si>
  <si>
    <t>Perspektive. Interesse vorhanden, wesentliche Angaben fehlen.</t>
  </si>
  <si>
    <t>5 Werktage</t>
  </si>
  <si>
    <t>Fehlende Angaben schriftlich erfragen</t>
  </si>
  <si>
    <t>B</t>
  </si>
  <si>
    <t>Qualifiziert. Bedarf und Budget passen, Finanzierung offen.</t>
  </si>
  <si>
    <t>48 Stunden</t>
  </si>
  <si>
    <t>Vertrieb</t>
  </si>
  <si>
    <t>Termin anbieten und Finanzierungsstand klären</t>
  </si>
  <si>
    <t>A</t>
  </si>
  <si>
    <t>Kaufbereit. Bedarf, Budget und Finanzierung sind geklärt.</t>
  </si>
  <si>
    <t>4 Stunden</t>
  </si>
  <si>
    <t>Sofort anrufen und Einheit vorschlagen</t>
  </si>
  <si>
    <t>Die Untergrenzen stehen aufsteigend, weil die Zuordnung auf Blatt „Testdatensatz" genau so sucht: das höchste Band, dessen Untergrenze der Score noch erreicht. Wer die Reihenfolge ändert, bekommt keine Fehlermeldung, sondern falsche Bänder. Die erwartete Trefferquote ist eine Annahme vor dem Test — sie gehört festgelegt, bevor der Testdatensatz ausgewertet wird.</t>
  </si>
  <si>
    <t>Gewicht</t>
  </si>
  <si>
    <t>Lead 01</t>
  </si>
  <si>
    <t>Lead 02</t>
  </si>
  <si>
    <t>Lead 03</t>
  </si>
  <si>
    <t>Lead 04</t>
  </si>
  <si>
    <t>Lead 05</t>
  </si>
  <si>
    <t>Lead 06</t>
  </si>
  <si>
    <t>Lead 07</t>
  </si>
  <si>
    <t>Lead 08</t>
  </si>
  <si>
    <t>Auswertung je Lead</t>
  </si>
  <si>
    <t>Gewichtete Punktsumme</t>
  </si>
  <si>
    <t>Höchstmögliche Punktzahl</t>
  </si>
  <si>
    <t>Score in Prozent des Höchstwerts</t>
  </si>
  <si>
    <t>Tatsächlicher Ausgang</t>
  </si>
  <si>
    <t>gekauft</t>
  </si>
  <si>
    <t>nicht gekauft</t>
  </si>
  <si>
    <t>Reaktionszeit in Stunden</t>
  </si>
  <si>
    <t>Die Leads stehen als Spalten, nicht als Zeilen: Ein neues Kriterium ist damit eine neue Zeile und wirkt sofort auf alle Fälle, statt in acht Spalten nachgetragen werden zu müssen. Die Zeile „Tatsächlicher Ausgang" ist der Grund für dieses Blatt — ohne bekannten Ausgang ist ein Testdatensatz eine Punktevergabe ohne Gegenprobe.</t>
  </si>
  <si>
    <t>Leads im Test</t>
  </si>
  <si>
    <t>davon gekauft</t>
  </si>
  <si>
    <t>Gemessene Trefferquote</t>
  </si>
  <si>
    <t>Abweichung in Prozentpunkten</t>
  </si>
  <si>
    <t>Bewertung</t>
  </si>
  <si>
    <t>Was daraus folgt</t>
  </si>
  <si>
    <t>Trennschärfe des Modells</t>
  </si>
  <si>
    <t>Die Trennschärfe ist der Abstand zwischen der Trefferquote des besten und des schlechtesten Bandes. Sie ist die einzige Zahl, die beantwortet, ob das Modell überhaupt etwas leistet: Liegt sie nahe null, sortiert das Punktemodell die Leads nicht besser als die Reihenfolge ihres Eingangs — dann sind nicht die Bänder falsch, sondern die Gewichte. Acht Testfälle sind dafür wenig; die Kalibrierung gehört nach dreißig abgeschlossenen Fällen wiederholt.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</si>
</sst>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
  </numFmts>
  <fonts count="8" x14ac:knownFonts="1">
    <font>
      <color theme="1"/>
      <family val="2"/>
      <scheme val="minor"/>
      <sz val="11"/>
      <name val="Calibri"/>
    </font>
    <font>
      <color rgb="FF18181B"/>
      <sz val="10"/>
      <name val="Arial"/>
    </font>
    <font>
      <b/>
      <color rgb="FF18181B"/>
      <sz val="20"/>
      <name val="Arial"/>
    </font>
    <font>
      <color rgb="FF6B6B74"/>
      <sz val="11"/>
      <name val="Arial"/>
    </font>
    <font>
      <b/>
      <color rgb="FF6B6B74"/>
      <sz val="10"/>
      <name val="Arial"/>
    </font>
    <font>
      <b/>
      <color rgb="FF18181B"/>
      <sz val="10"/>
      <name val="Arial"/>
    </font>
    <font>
      <color rgb="FF6B6B74"/>
      <sz val="9"/>
      <name val="Arial"/>
    </font>
    <font>
      <b/>
      <color rgb="FFB8461E"/>
      <sz val="10"/>
      <name val="Arial"/>
    </font>
  </fonts>
  <fills count="4">
    <fill>
      <patternFill patternType="none"/>
    </fill>
    <fill>
      <patternFill patternType="gray125"/>
    </fill>
    <fill>
      <patternFill patternType="solid">
        <fgColor rgb="FFFAF7F5"/>
      </patternFill>
    </fill>
    <fill>
      <patternFill patternType="solid">
        <fgColor rgb="FFFDF6F2"/>
      </patternFill>
    </fill>
  </fills>
  <borders count="3">
    <border>
      <left/>
      <right/>
      <top/>
      <bottom/>
      <diagonal/>
    </border>
    <border>
      <left/>
      <right/>
      <top/>
      <bottom style="medium">
        <color rgb="FFB8461E"/>
      </bottom>
      <diagonal/>
    </border>
    <border>
      <left/>
      <right/>
      <top style="thin">
        <color rgb="FFE4E4E8"/>
      </top>
      <bottom/>
      <diagonal/>
    </border>
  </borders>
  <cellStyleXfs count="1">
    <xf numFmtId="0" fontId="0" fillId="0" borderId="0"/>
  </cellStyleXfs>
  <cellXfs count="37">
    <xf numFmtId="0" fontId="0" fillId="0" borderId="0" xfId="0"/>
    <xf numFmtId="0" fontId="1" fillId="0" borderId="0" xfId="0" applyFont="1"/>
    <xf numFmtId="0" fontId="1" fillId="0" borderId="0" xfId="0" applyFont="1" applyAlignment="1">
      <alignment horizontal="left" vertical="top" wrapText="1"/>
    </xf>
    <xf numFmtId="0" fontId="2" fillId="0" borderId="0" xfId="0" applyFont="1"/>
    <xf numFmtId="0" fontId="3" fillId="0" borderId="0" xfId="0" applyFont="1"/>
    <xf numFmtId="0" fontId="4" fillId="0" borderId="0" xfId="0" applyFont="1"/>
    <xf numFmtId="0" fontId="5" fillId="0" borderId="0" xfId="0" applyFont="1"/>
    <xf numFmtId="0" fontId="1" fillId="0" borderId="0" xfId="0" applyFont="1" applyAlignment="1">
      <alignment vertical="top"/>
    </xf>
    <xf numFmtId="0" fontId="6" fillId="0" borderId="0" xfId="0" applyFont="1" applyAlignment="1">
      <alignment vertical="top" wrapText="1"/>
    </xf>
    <xf numFmtId="3" fontId="1" fillId="0" borderId="0" xfId="0" applyNumberFormat="1" applyFont="1"/>
    <xf numFmtId="4" fontId="1" fillId="0" borderId="0" xfId="0" applyNumberFormat="1" applyFont="1"/>
    <xf numFmtId="3" fontId="5" fillId="2" borderId="1" xfId="0" applyNumberFormat="1" applyFont="1" applyFill="1" applyBorder="1" applyAlignment="1">
      <alignment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3" fontId="1" fillId="3" borderId="0" xfId="0" applyNumberFormat="1" applyFont="1" applyFill="1" applyAlignment="1" applyProtection="1">
      <alignment horizontal="right" vertical="top" indent="1"/>
      <protection locked="0"/>
    </xf>
    <xf numFmtId="0" fontId="1" fillId="3" borderId="0" xfId="0" applyFont="1" applyFill="1" applyAlignment="1" applyProtection="1">
      <alignment vertical="top" indent="1"/>
      <protection locked="0"/>
    </xf>
    <xf numFmtId="0" fontId="1" fillId="3" borderId="0" xfId="0" applyFont="1" applyFill="1" applyAlignment="1" applyProtection="1">
      <alignment vertical="top" wrapText="1" indent="1"/>
      <protection locked="0"/>
    </xf>
    <xf numFmtId="4" fontId="1" fillId="0" borderId="0" xfId="0" applyNumberFormat="1" applyFont="1" applyAlignment="1" applyProtection="1">
      <alignment horizontal="right" vertical="top" indent="1"/>
    </xf>
    <xf numFmtId="3" fontId="5" fillId="0" borderId="0" xfId="0" applyNumberFormat="1" applyFont="1" applyAlignment="1" applyProtection="1">
      <alignment horizontal="right" vertical="top" indent="1"/>
    </xf>
    <xf numFmtId="4" fontId="5" fillId="0" borderId="0" xfId="0" applyNumberFormat="1" applyFont="1" applyAlignment="1" applyProtection="1">
      <alignment horizontal="right" vertical="top" indent="1"/>
    </xf>
    <xf numFmtId="3" fontId="1" fillId="0" borderId="0" xfId="0" applyNumberFormat="1" applyFont="1" applyAlignment="1">
      <alignment vertical="top"/>
    </xf>
    <xf numFmtId="0" fontId="6" fillId="0" borderId="0" xfId="0" applyFont="1" applyAlignment="1">
      <alignment vertical="top" wrapText="1" indent="1"/>
    </xf>
    <xf numFmtId="164" fontId="1" fillId="0" borderId="0" xfId="0" applyNumberFormat="1" applyFont="1"/>
    <xf numFmtId="164" fontId="5" fillId="2" borderId="1" xfId="0" applyNumberFormat="1" applyFont="1" applyFill="1" applyBorder="1" applyAlignment="1">
      <alignment vertical="center" wrapText="1"/>
    </xf>
    <xf numFmtId="164" fontId="1" fillId="3" borderId="0" xfId="0" applyNumberFormat="1" applyFont="1" applyFill="1" applyAlignment="1" applyProtection="1">
      <alignment horizontal="right" vertical="top" indent="1"/>
      <protection locked="0"/>
    </xf>
    <xf numFmtId="0" fontId="5" fillId="3" borderId="0" xfId="0" applyFont="1" applyFill="1" applyAlignment="1" applyProtection="1">
      <alignment vertical="top" indent="1"/>
      <protection locked="0"/>
    </xf>
    <xf numFmtId="164" fontId="6" fillId="0" borderId="0" xfId="0" applyNumberFormat="1" applyFont="1" applyAlignment="1">
      <alignment vertical="top" wrapText="1" indent="1"/>
    </xf>
    <xf numFmtId="0" fontId="1" fillId="0" borderId="0" xfId="0" applyFont="1" applyAlignment="1" applyProtection="1">
      <alignment vertical="top" wrapText="1" indent="1"/>
    </xf>
    <xf numFmtId="3" fontId="1" fillId="0" borderId="0" xfId="0" applyNumberFormat="1" applyFont="1" applyAlignment="1" applyProtection="1">
      <alignment horizontal="right" vertical="top" indent="1"/>
    </xf>
    <xf numFmtId="0" fontId="7" fillId="2" borderId="2" xfId="0" applyFont="1" applyFill="1" applyBorder="1"/>
    <xf numFmtId="0" fontId="1" fillId="2" borderId="2" xfId="0" applyFont="1" applyFill="1" applyBorder="1"/>
    <xf numFmtId="3" fontId="1" fillId="2" borderId="2" xfId="0" applyNumberFormat="1" applyFont="1" applyFill="1" applyBorder="1"/>
    <xf numFmtId="164" fontId="1" fillId="0" borderId="0" xfId="0" applyNumberFormat="1" applyFont="1" applyAlignment="1" applyProtection="1">
      <alignment horizontal="right" vertical="top" indent="1"/>
    </xf>
    <xf numFmtId="0" fontId="5" fillId="0" borderId="0" xfId="0" applyFont="1" applyAlignment="1" applyProtection="1">
      <alignment horizontal="right" vertical="top" indent="1"/>
    </xf>
    <xf numFmtId="0" fontId="1" fillId="3" borderId="0" xfId="0" applyFont="1" applyFill="1" applyProtection="1">
      <protection locked="0"/>
    </xf>
    <xf numFmtId="0" fontId="1" fillId="0" borderId="0" xfId="0" applyFont="1" applyAlignment="1" applyProtection="1">
      <alignment vertical="top" indent="1"/>
    </xf>
    <xf numFmtId="164" fontId="5" fillId="0" borderId="0" xfId="0" applyNumberFormat="1" applyFont="1" applyAlignment="1" applyProtection="1">
      <alignment horizontal="right" vertical="top"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238250" cy="4953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workbookViewId="0" showGridLines="0"/>
  </sheetViews>
  <sheetFormatPr defaultRowHeight="15" outlineLevelRow="0" outlineLevelCol="0" x14ac:dyDescent="55"/>
  <cols>
    <col min="1" max="1" width="24" style="1" customWidth="1"/>
    <col min="2" max="2" width="62" style="2" customWidth="1"/>
  </cols>
  <sheetData>
    <row r="1" ht="44" customHeight="1" x14ac:dyDescent="0.25"/>
    <row r="4" spans="1:1" x14ac:dyDescent="0.25">
      <c r="A4" s="3" t="s">
        <v>0</v>
      </c>
    </row>
    <row r="5" spans="1:1" x14ac:dyDescent="0.25">
      <c r="A5" s="4" t="s">
        <v>1</v>
      </c>
    </row>
    <row r="7" spans="1:2" x14ac:dyDescent="0.25">
      <c r="A7" s="5" t="s">
        <v>2</v>
      </c>
      <c r="B7" s="2" t="s">
        <v>3</v>
      </c>
    </row>
    <row r="8" spans="1:2" x14ac:dyDescent="0.25">
      <c r="A8" s="5" t="s">
        <v>4</v>
      </c>
      <c r="B8" s="2">
        <v>1</v>
      </c>
    </row>
    <row r="9" spans="1:2" x14ac:dyDescent="0.25">
      <c r="A9" s="5" t="s">
        <v>5</v>
      </c>
      <c r="B9" s="2" t="s">
        <v>6</v>
      </c>
    </row>
    <row r="11" spans="1:1" x14ac:dyDescent="0.25">
      <c r="A11" s="6" t="s">
        <v>7</v>
      </c>
    </row>
    <row r="12" ht="13" customHeight="1" spans="1:2" x14ac:dyDescent="0.25">
      <c r="A12" s="7" t="s">
        <v>8</v>
      </c>
      <c r="B12" s="2" t="s">
        <v>9</v>
      </c>
    </row>
    <row r="13" ht="13" customHeight="1" spans="1:2" x14ac:dyDescent="0.25">
      <c r="A13" s="7" t="s">
        <v>10</v>
      </c>
      <c r="B13" s="2" t="s">
        <v>11</v>
      </c>
    </row>
    <row r="14" ht="13" customHeight="1" spans="1:2" x14ac:dyDescent="0.25">
      <c r="A14" s="7" t="s">
        <v>12</v>
      </c>
      <c r="B14" s="2" t="s">
        <v>13</v>
      </c>
    </row>
    <row r="15" ht="34" customHeight="1" spans="1:2" x14ac:dyDescent="0.25">
      <c r="A15" s="7" t="s">
        <v>14</v>
      </c>
      <c r="B15" s="2" t="s">
        <v>15</v>
      </c>
    </row>
    <row r="16" ht="13" customHeight="1" spans="1:2" x14ac:dyDescent="0.25">
      <c r="A16" s="7" t="s">
        <v>16</v>
      </c>
      <c r="B16" s="2" t="s">
        <v>17</v>
      </c>
    </row>
    <row r="17" ht="23.5" customHeight="1" spans="1:2" x14ac:dyDescent="0.25">
      <c r="A17" s="7" t="s">
        <v>18</v>
      </c>
      <c r="B17" s="2" t="s">
        <v>19</v>
      </c>
    </row>
    <row r="19" ht="46" customHeight="1" spans="1:2" x14ac:dyDescent="0.25">
      <c r="A19" s="8" t="s">
        <v>20</v>
      </c>
      <c r="B19" s="8"/>
    </row>
  </sheetData>
  <sheetProtection sheet="1" insertRows="0" deleteRows="0" sort="0" autoFilter="0"/>
  <mergeCells count="1">
    <mergeCell ref="A19:B19"/>
  </mergeCells>
  <pageMargins left="0.6" right="0.4" top="0.6" bottom="0.6" header="0.3" footer="0.3"/>
  <pageSetup paperSize="9" orientation="portrait" horizontalDpi="4294967295" verticalDpi="4294967295" scale="100" fitToWidth="1" fitToHeight="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workbookViewId="0">
      <pane ySplit="1" topLeftCell="A2" activePane="bottomLeft" state="frozen"/>
      <selection pane="bottomLeft"/>
    </sheetView>
  </sheetViews>
  <sheetFormatPr defaultRowHeight="15" outlineLevelRow="0" outlineLevelCol="0" x14ac:dyDescent="55"/>
  <cols>
    <col min="1" max="1" width="6" style="9" customWidth="1"/>
    <col min="2" max="2" width="24" style="1" customWidth="1"/>
    <col min="3" max="3" width="56" style="1" customWidth="1"/>
    <col min="4" max="4" width="11" style="9" customWidth="1"/>
    <col min="5" max="5" width="12" style="10" customWidth="1"/>
    <col min="6" max="6" width="26" style="1" customWidth="1"/>
    <col min="7" max="7" width="32" style="1" customWidth="1"/>
    <col min="8" max="8" width="30" style="1" customWidth="1"/>
  </cols>
  <sheetData>
    <row r="1" ht="33" customHeight="1" spans="1:8" x14ac:dyDescent="0.25">
      <c r="A1" s="11" t="s">
        <v>21</v>
      </c>
      <c r="B1" s="12" t="s">
        <v>22</v>
      </c>
      <c r="C1" s="12" t="s">
        <v>23</v>
      </c>
      <c r="D1" s="11" t="s">
        <v>24</v>
      </c>
      <c r="E1" s="13" t="s">
        <v>25</v>
      </c>
      <c r="F1" s="12" t="s">
        <v>26</v>
      </c>
      <c r="G1" s="12" t="s">
        <v>27</v>
      </c>
      <c r="H1" s="12" t="s">
        <v>28</v>
      </c>
    </row>
    <row r="2" ht="13" customHeight="1" spans="1:8" x14ac:dyDescent="0.25">
      <c r="A2" s="14">
        <v>1</v>
      </c>
      <c r="B2" s="15" t="s">
        <v>29</v>
      </c>
      <c r="C2" s="16" t="s">
        <v>30</v>
      </c>
      <c r="D2" s="14">
        <v>5</v>
      </c>
      <c r="E2" s="17">
        <f>IF($D2="","",$D2*5)</f>
        <v>25</v>
      </c>
      <c r="F2" s="15" t="s">
        <v>31</v>
      </c>
      <c r="G2" s="15" t="s">
        <v>32</v>
      </c>
      <c r="H2" s="15"/>
    </row>
    <row r="3" ht="13" customHeight="1" spans="1:8" x14ac:dyDescent="0.25">
      <c r="A3" s="14">
        <v>2</v>
      </c>
      <c r="B3" s="15" t="s">
        <v>29</v>
      </c>
      <c r="C3" s="16" t="s">
        <v>33</v>
      </c>
      <c r="D3" s="14">
        <v>5</v>
      </c>
      <c r="E3" s="17">
        <f>IF($D3="","",$D3*5)</f>
        <v>25</v>
      </c>
      <c r="F3" s="15" t="s">
        <v>31</v>
      </c>
      <c r="G3" s="15" t="s">
        <v>34</v>
      </c>
      <c r="H3" s="15"/>
    </row>
    <row r="4" ht="13" customHeight="1" spans="1:8" x14ac:dyDescent="0.25">
      <c r="A4" s="14">
        <v>3</v>
      </c>
      <c r="B4" s="15" t="s">
        <v>29</v>
      </c>
      <c r="C4" s="16" t="s">
        <v>35</v>
      </c>
      <c r="D4" s="14">
        <v>5</v>
      </c>
      <c r="E4" s="17">
        <f>IF($D4="","",$D4*5)</f>
        <v>25</v>
      </c>
      <c r="F4" s="15" t="s">
        <v>31</v>
      </c>
      <c r="G4" s="15" t="s">
        <v>36</v>
      </c>
      <c r="H4" s="15"/>
    </row>
    <row r="5" ht="13" customHeight="1" spans="1:8" x14ac:dyDescent="0.25">
      <c r="A5" s="14">
        <v>4</v>
      </c>
      <c r="B5" s="15" t="s">
        <v>29</v>
      </c>
      <c r="C5" s="16" t="s">
        <v>37</v>
      </c>
      <c r="D5" s="14">
        <v>3</v>
      </c>
      <c r="E5" s="17">
        <f>IF($D5="","",$D5*5)</f>
        <v>15</v>
      </c>
      <c r="F5" s="15" t="s">
        <v>31</v>
      </c>
      <c r="G5" s="15" t="s">
        <v>38</v>
      </c>
      <c r="H5" s="15"/>
    </row>
    <row r="6" ht="13" customHeight="1" spans="1:8" x14ac:dyDescent="0.25">
      <c r="A6" s="14">
        <v>5</v>
      </c>
      <c r="B6" s="15" t="s">
        <v>39</v>
      </c>
      <c r="C6" s="16" t="s">
        <v>40</v>
      </c>
      <c r="D6" s="14">
        <v>5</v>
      </c>
      <c r="E6" s="17">
        <f>IF($D6="","",$D6*5)</f>
        <v>25</v>
      </c>
      <c r="F6" s="15" t="s">
        <v>41</v>
      </c>
      <c r="G6" s="15" t="s">
        <v>42</v>
      </c>
      <c r="H6" s="15"/>
    </row>
    <row r="7" ht="13" customHeight="1" spans="1:8" x14ac:dyDescent="0.25">
      <c r="A7" s="14">
        <v>6</v>
      </c>
      <c r="B7" s="15" t="s">
        <v>39</v>
      </c>
      <c r="C7" s="16" t="s">
        <v>43</v>
      </c>
      <c r="D7" s="14">
        <v>4</v>
      </c>
      <c r="E7" s="17">
        <f>IF($D7="","",$D7*5)</f>
        <v>20</v>
      </c>
      <c r="F7" s="15" t="s">
        <v>31</v>
      </c>
      <c r="G7" s="15" t="s">
        <v>44</v>
      </c>
      <c r="H7" s="15"/>
    </row>
    <row r="8" ht="13" customHeight="1" spans="1:8" x14ac:dyDescent="0.25">
      <c r="A8" s="14">
        <v>7</v>
      </c>
      <c r="B8" s="15" t="s">
        <v>39</v>
      </c>
      <c r="C8" s="16" t="s">
        <v>45</v>
      </c>
      <c r="D8" s="14">
        <v>3</v>
      </c>
      <c r="E8" s="17">
        <f>IF($D8="","",$D8*5)</f>
        <v>15</v>
      </c>
      <c r="F8" s="15" t="s">
        <v>31</v>
      </c>
      <c r="G8" s="15" t="s">
        <v>34</v>
      </c>
      <c r="H8" s="15"/>
    </row>
    <row r="9" ht="13" customHeight="1" spans="1:8" x14ac:dyDescent="0.25">
      <c r="A9" s="14">
        <v>8</v>
      </c>
      <c r="B9" s="15" t="s">
        <v>46</v>
      </c>
      <c r="C9" s="16" t="s">
        <v>47</v>
      </c>
      <c r="D9" s="14">
        <v>4</v>
      </c>
      <c r="E9" s="17">
        <f>IF($D9="","",$D9*5)</f>
        <v>20</v>
      </c>
      <c r="F9" s="15" t="s">
        <v>48</v>
      </c>
      <c r="G9" s="15" t="s">
        <v>49</v>
      </c>
      <c r="H9" s="15"/>
    </row>
    <row r="10" ht="13" customHeight="1" spans="1:8" x14ac:dyDescent="0.25">
      <c r="A10" s="14">
        <v>9</v>
      </c>
      <c r="B10" s="15" t="s">
        <v>46</v>
      </c>
      <c r="C10" s="16" t="s">
        <v>50</v>
      </c>
      <c r="D10" s="14">
        <v>5</v>
      </c>
      <c r="E10" s="17">
        <f>IF($D10="","",$D10*5)</f>
        <v>25</v>
      </c>
      <c r="F10" s="15" t="s">
        <v>51</v>
      </c>
      <c r="G10" s="15" t="s">
        <v>52</v>
      </c>
      <c r="H10" s="15"/>
    </row>
    <row r="11" ht="13" customHeight="1" spans="1:8" x14ac:dyDescent="0.25">
      <c r="A11" s="14">
        <v>10</v>
      </c>
      <c r="B11" s="15" t="s">
        <v>46</v>
      </c>
      <c r="C11" s="16" t="s">
        <v>53</v>
      </c>
      <c r="D11" s="14">
        <v>3</v>
      </c>
      <c r="E11" s="17">
        <f>IF($D11="","",$D11*5)</f>
        <v>15</v>
      </c>
      <c r="F11" s="15" t="s">
        <v>54</v>
      </c>
      <c r="G11" s="15" t="s">
        <v>55</v>
      </c>
      <c r="H11" s="15"/>
    </row>
    <row r="12" ht="13" customHeight="1" spans="1:8" x14ac:dyDescent="0.25">
      <c r="A12" s="14">
        <v>11</v>
      </c>
      <c r="B12" s="15" t="s">
        <v>46</v>
      </c>
      <c r="C12" s="16" t="s">
        <v>56</v>
      </c>
      <c r="D12" s="14">
        <v>4</v>
      </c>
      <c r="E12" s="17">
        <f>IF($D12="","",$D12*5)</f>
        <v>20</v>
      </c>
      <c r="F12" s="15" t="s">
        <v>48</v>
      </c>
      <c r="G12" s="15" t="s">
        <v>57</v>
      </c>
      <c r="H12" s="15"/>
    </row>
    <row r="13" ht="13" customHeight="1" spans="1:8" x14ac:dyDescent="0.25">
      <c r="A13" s="14">
        <v>12</v>
      </c>
      <c r="B13" s="15" t="s">
        <v>58</v>
      </c>
      <c r="C13" s="16" t="s">
        <v>59</v>
      </c>
      <c r="D13" s="14">
        <v>3</v>
      </c>
      <c r="E13" s="17">
        <f>IF($D13="","",$D13*5)</f>
        <v>15</v>
      </c>
      <c r="F13" s="15" t="s">
        <v>60</v>
      </c>
      <c r="G13" s="15" t="s">
        <v>61</v>
      </c>
      <c r="H13" s="15"/>
    </row>
    <row r="14" ht="13" customHeight="1" spans="1:8" x14ac:dyDescent="0.25">
      <c r="A14" s="14">
        <v>13</v>
      </c>
      <c r="B14" s="15" t="s">
        <v>58</v>
      </c>
      <c r="C14" s="16" t="s">
        <v>62</v>
      </c>
      <c r="D14" s="14">
        <v>2</v>
      </c>
      <c r="E14" s="17">
        <f>IF($D14="","",$D14*5)</f>
        <v>10</v>
      </c>
      <c r="F14" s="15" t="s">
        <v>60</v>
      </c>
      <c r="G14" s="15" t="s">
        <v>63</v>
      </c>
      <c r="H14" s="15"/>
    </row>
    <row r="15" ht="13" customHeight="1" spans="1:8" x14ac:dyDescent="0.25">
      <c r="A15" s="14">
        <v>14</v>
      </c>
      <c r="B15" s="15" t="s">
        <v>58</v>
      </c>
      <c r="C15" s="16" t="s">
        <v>64</v>
      </c>
      <c r="D15" s="14">
        <v>2</v>
      </c>
      <c r="E15" s="17">
        <f>IF($D15="","",$D15*5)</f>
        <v>10</v>
      </c>
      <c r="F15" s="15" t="s">
        <v>60</v>
      </c>
      <c r="G15" s="15" t="s">
        <v>63</v>
      </c>
      <c r="H15" s="15"/>
    </row>
    <row r="16" ht="13" customHeight="1" spans="1:8" x14ac:dyDescent="0.25">
      <c r="A16" s="14">
        <v>15</v>
      </c>
      <c r="B16" s="15" t="s">
        <v>58</v>
      </c>
      <c r="C16" s="16" t="s">
        <v>65</v>
      </c>
      <c r="D16" s="14">
        <v>2</v>
      </c>
      <c r="E16" s="17">
        <f>IF($D16="","",$D16*5)</f>
        <v>10</v>
      </c>
      <c r="F16" s="15" t="s">
        <v>60</v>
      </c>
      <c r="G16" s="15" t="s">
        <v>66</v>
      </c>
      <c r="H16" s="15"/>
    </row>
    <row r="17" ht="13" customHeight="1" spans="1:8" x14ac:dyDescent="0.25">
      <c r="A17" s="14">
        <v>16</v>
      </c>
      <c r="B17" s="15" t="s">
        <v>58</v>
      </c>
      <c r="C17" s="16" t="s">
        <v>67</v>
      </c>
      <c r="D17" s="14">
        <v>3</v>
      </c>
      <c r="E17" s="17">
        <f>IF($D17="","",$D17*5)</f>
        <v>15</v>
      </c>
      <c r="F17" s="15" t="s">
        <v>60</v>
      </c>
      <c r="G17" s="15" t="s">
        <v>68</v>
      </c>
      <c r="H17" s="15"/>
    </row>
    <row r="19" spans="2:5" x14ac:dyDescent="0.25">
      <c r="B19" s="6" t="s">
        <v>69</v>
      </c>
      <c r="D19" s="18">
        <f>SUM(D$2:D$17)</f>
        <v>58</v>
      </c>
      <c r="E19" s="19">
        <f>SUM(E$2:E$17)</f>
        <v>290</v>
      </c>
    </row>
    <row r="21" ht="23.5" customHeight="1" spans="1:8" x14ac:dyDescent="0.25">
      <c r="A21" s="20"/>
      <c r="B21" s="21" t="s">
        <v>70</v>
      </c>
      <c r="C21" s="21"/>
      <c r="D21" s="21"/>
      <c r="E21" s="21"/>
      <c r="F21" s="21"/>
      <c r="G21" s="21"/>
      <c r="H21" s="21"/>
    </row>
  </sheetData>
  <sheetProtection sheet="1" insertRows="0" deleteRows="0" sort="0" autoFilter="0"/>
  <autoFilter ref="A1:H1"/>
  <mergeCells count="1">
    <mergeCell ref="B21:H21"/>
  </mergeCells>
  <dataValidations count="2">
    <dataValidation type="decimal" allowBlank="1" showErrorMessage="1" errorTitle="Wert außerhalb des Bereichs" error="Zulässig sind Werte zwischen 0 und 5." sqref="D10:D17">
      <formula1>0</formula1>
      <formula2>5</formula2>
    </dataValidation>
    <dataValidation type="decimal" allowBlank="1" showErrorMessage="1" errorTitle="Wert außerhalb des Bereichs" error="Zulässig sind Werte zwischen 0 und 5." sqref="D2:D17">
      <formula1>0</formula1>
      <formula2>5</formula2>
    </dataValidation>
  </dataValidations>
  <pageMargins left="0.6" right="0.4" top="0.6" bottom="0.6" header="0.3" footer="0.3"/>
  <pageSetup paperSize="9" orientation="landscape" horizontalDpi="4294967295" verticalDpi="4294967295" scale="100" fitToWidth="1"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workbookViewId="0">
      <pane ySplit="1" topLeftCell="A2" activePane="bottomLeft" state="frozen"/>
      <selection pane="bottomLeft"/>
    </sheetView>
  </sheetViews>
  <sheetFormatPr defaultRowHeight="15" outlineLevelRow="0" outlineLevelCol="0" x14ac:dyDescent="55"/>
  <cols>
    <col min="1" max="1" width="14" style="22" customWidth="1"/>
    <col min="2" max="2" width="9" style="1" customWidth="1"/>
    <col min="3" max="3" width="56" style="1" customWidth="1"/>
    <col min="4" max="5" width="18" style="1" customWidth="1"/>
    <col min="6" max="6" width="46" style="1" customWidth="1"/>
    <col min="7" max="7" width="14" style="22" customWidth="1"/>
  </cols>
  <sheetData>
    <row r="1" ht="33" customHeight="1" spans="1:7" x14ac:dyDescent="0.25">
      <c r="A1" s="23" t="s">
        <v>71</v>
      </c>
      <c r="B1" s="12" t="s">
        <v>72</v>
      </c>
      <c r="C1" s="12" t="s">
        <v>73</v>
      </c>
      <c r="D1" s="12" t="s">
        <v>74</v>
      </c>
      <c r="E1" s="12" t="s">
        <v>75</v>
      </c>
      <c r="F1" s="12" t="s">
        <v>76</v>
      </c>
      <c r="G1" s="23" t="s">
        <v>77</v>
      </c>
    </row>
    <row r="2" ht="23.5" customHeight="1" spans="1:7" x14ac:dyDescent="0.25">
      <c r="A2" s="24">
        <v>0</v>
      </c>
      <c r="B2" s="25" t="s">
        <v>78</v>
      </c>
      <c r="C2" s="16" t="s">
        <v>79</v>
      </c>
      <c r="D2" s="15" t="s">
        <v>80</v>
      </c>
      <c r="E2" s="15" t="s">
        <v>81</v>
      </c>
      <c r="F2" s="16" t="s">
        <v>82</v>
      </c>
      <c r="G2" s="24">
        <v>0.02</v>
      </c>
    </row>
    <row r="3" ht="13" customHeight="1" spans="1:7" x14ac:dyDescent="0.25">
      <c r="A3" s="24">
        <v>0.4</v>
      </c>
      <c r="B3" s="25" t="s">
        <v>83</v>
      </c>
      <c r="C3" s="16" t="s">
        <v>84</v>
      </c>
      <c r="D3" s="15" t="s">
        <v>85</v>
      </c>
      <c r="E3" s="15" t="s">
        <v>81</v>
      </c>
      <c r="F3" s="16" t="s">
        <v>86</v>
      </c>
      <c r="G3" s="24">
        <v>0.08</v>
      </c>
    </row>
    <row r="4" ht="13" customHeight="1" spans="1:7" x14ac:dyDescent="0.25">
      <c r="A4" s="24">
        <v>0.6</v>
      </c>
      <c r="B4" s="25" t="s">
        <v>87</v>
      </c>
      <c r="C4" s="16" t="s">
        <v>88</v>
      </c>
      <c r="D4" s="15" t="s">
        <v>89</v>
      </c>
      <c r="E4" s="15" t="s">
        <v>90</v>
      </c>
      <c r="F4" s="16" t="s">
        <v>91</v>
      </c>
      <c r="G4" s="24">
        <v>0.25</v>
      </c>
    </row>
    <row r="5" ht="13" customHeight="1" spans="1:7" x14ac:dyDescent="0.25">
      <c r="A5" s="24">
        <v>0.8</v>
      </c>
      <c r="B5" s="25" t="s">
        <v>92</v>
      </c>
      <c r="C5" s="16" t="s">
        <v>93</v>
      </c>
      <c r="D5" s="15" t="s">
        <v>94</v>
      </c>
      <c r="E5" s="15" t="s">
        <v>90</v>
      </c>
      <c r="F5" s="16" t="s">
        <v>95</v>
      </c>
      <c r="G5" s="24">
        <v>0.55</v>
      </c>
    </row>
    <row r="7" ht="23.5" customHeight="1" spans="1:7" x14ac:dyDescent="0.25">
      <c r="A7" s="26" t="s">
        <v>96</v>
      </c>
      <c r="B7" s="26"/>
      <c r="C7" s="26"/>
      <c r="D7" s="26"/>
      <c r="E7" s="26"/>
      <c r="F7" s="26"/>
      <c r="G7" s="26"/>
    </row>
  </sheetData>
  <sheetProtection sheet="1" insertRows="0" deleteRows="0" sort="0" autoFilter="0"/>
  <autoFilter ref="A1:G1"/>
  <mergeCells count="1">
    <mergeCell ref="A7:G7"/>
  </mergeCells>
  <dataValidations count="1">
    <dataValidation type="decimal" allowBlank="1" showErrorMessage="1" errorTitle="Wert außerhalb des Bereichs" error="Zulässig sind Werte zwischen 0 und 1." sqref="G2:G5">
      <formula1>0</formula1>
      <formula2>1</formula2>
    </dataValidation>
  </dataValidations>
  <pageMargins left="0.6" right="0.4" top="0.6" bottom="0.6" header="0.3" footer="0.3"/>
  <pageSetup paperSize="9" orientation="landscape" horizontalDpi="4294967295" verticalDpi="4294967295" scale="100" fitToWidth="1" fitToHeigh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7"/>
  <sheetViews>
    <sheetView workbookViewId="0">
      <pane ySplit="1" topLeftCell="A2" activePane="bottomLeft" state="frozen"/>
      <selection pane="bottomLeft"/>
    </sheetView>
  </sheetViews>
  <sheetFormatPr defaultRowHeight="15" outlineLevelRow="0" outlineLevelCol="0" x14ac:dyDescent="55"/>
  <cols>
    <col min="1" max="1" width="24" style="1" customWidth="1"/>
    <col min="2" max="2" width="56" style="1" customWidth="1"/>
    <col min="3" max="3" width="10" style="9" customWidth="1"/>
    <col min="4" max="11" width="12" style="1" customWidth="1"/>
  </cols>
  <sheetData>
    <row r="1" ht="22" customHeight="1" spans="1:11" x14ac:dyDescent="0.25">
      <c r="A1" s="12" t="s">
        <v>22</v>
      </c>
      <c r="B1" s="12" t="s">
        <v>23</v>
      </c>
      <c r="C1" s="11" t="s">
        <v>97</v>
      </c>
      <c r="D1" s="12" t="s">
        <v>98</v>
      </c>
      <c r="E1" s="12" t="s">
        <v>99</v>
      </c>
      <c r="F1" s="12" t="s">
        <v>100</v>
      </c>
      <c r="G1" s="12" t="s">
        <v>101</v>
      </c>
      <c r="H1" s="12" t="s">
        <v>102</v>
      </c>
      <c r="I1" s="12" t="s">
        <v>103</v>
      </c>
      <c r="J1" s="12" t="s">
        <v>104</v>
      </c>
      <c r="K1" s="12" t="s">
        <v>105</v>
      </c>
    </row>
    <row r="2" ht="13" customHeight="1" spans="1:11" x14ac:dyDescent="0.25">
      <c r="A2" s="27" t="str">
        <f>Kriterien!$B2</f>
        <v>Bedarf und Objekt</v>
      </c>
      <c r="B2" s="27" t="str">
        <f>Kriterien!$C2</f>
        <v>Konkrete Einheit oder Größenordnung benannt</v>
      </c>
      <c r="C2" s="28">
        <f>Kriterien!$D2</f>
        <v>5</v>
      </c>
      <c r="D2" s="14">
        <v>5</v>
      </c>
      <c r="E2" s="14">
        <v>5</v>
      </c>
      <c r="F2" s="14">
        <v>4</v>
      </c>
      <c r="G2" s="14">
        <v>3</v>
      </c>
      <c r="H2" s="14">
        <v>3</v>
      </c>
      <c r="I2" s="14">
        <v>2</v>
      </c>
      <c r="J2" s="14">
        <v>1</v>
      </c>
      <c r="K2" s="14">
        <v>1</v>
      </c>
    </row>
    <row r="3" ht="13" customHeight="1" spans="1:11" x14ac:dyDescent="0.25">
      <c r="A3" s="27" t="str">
        <f>Kriterien!$B3</f>
        <v>Bedarf und Objekt</v>
      </c>
      <c r="B3" s="27" t="str">
        <f>Kriterien!$C3</f>
        <v>Zeithorizont innerhalb von sechs Monaten</v>
      </c>
      <c r="C3" s="28">
        <f>Kriterien!$D3</f>
        <v>5</v>
      </c>
      <c r="D3" s="14">
        <v>5</v>
      </c>
      <c r="E3" s="14">
        <v>4</v>
      </c>
      <c r="F3" s="14">
        <v>4</v>
      </c>
      <c r="G3" s="14">
        <v>3</v>
      </c>
      <c r="H3" s="14">
        <v>2</v>
      </c>
      <c r="I3" s="14">
        <v>2</v>
      </c>
      <c r="J3" s="14">
        <v>1</v>
      </c>
      <c r="K3" s="14">
        <v>1</v>
      </c>
    </row>
    <row r="4" ht="13" customHeight="1" spans="1:11" x14ac:dyDescent="0.25">
      <c r="A4" s="27" t="str">
        <f>Kriterien!$B4</f>
        <v>Bedarf und Objekt</v>
      </c>
      <c r="B4" s="27" t="str">
        <f>Kriterien!$C4</f>
        <v>Budget passt zur Preisspanne des Projekts</v>
      </c>
      <c r="C4" s="28">
        <f>Kriterien!$D4</f>
        <v>5</v>
      </c>
      <c r="D4" s="14">
        <v>5</v>
      </c>
      <c r="E4" s="14">
        <v>5</v>
      </c>
      <c r="F4" s="14">
        <v>4</v>
      </c>
      <c r="G4" s="14">
        <v>4</v>
      </c>
      <c r="H4" s="14">
        <v>3</v>
      </c>
      <c r="I4" s="14">
        <v>2</v>
      </c>
      <c r="J4" s="14">
        <v>2</v>
      </c>
      <c r="K4" s="14">
        <v>1</v>
      </c>
    </row>
    <row r="5" ht="13" customHeight="1" spans="1:11" x14ac:dyDescent="0.25">
      <c r="A5" s="27" t="str">
        <f>Kriterien!$B5</f>
        <v>Bedarf und Objekt</v>
      </c>
      <c r="B5" s="27" t="str">
        <f>Kriterien!$C5</f>
        <v>Zimmerzahl und Fläche passen zum Bestand</v>
      </c>
      <c r="C5" s="28">
        <f>Kriterien!$D5</f>
        <v>3</v>
      </c>
      <c r="D5" s="14">
        <v>4</v>
      </c>
      <c r="E5" s="14">
        <v>4</v>
      </c>
      <c r="F5" s="14">
        <v>3</v>
      </c>
      <c r="G5" s="14">
        <v>3</v>
      </c>
      <c r="H5" s="14">
        <v>3</v>
      </c>
      <c r="I5" s="14">
        <v>2</v>
      </c>
      <c r="J5" s="14">
        <v>2</v>
      </c>
      <c r="K5" s="14">
        <v>1</v>
      </c>
    </row>
    <row r="6" ht="13" customHeight="1" spans="1:11" x14ac:dyDescent="0.25">
      <c r="A6" s="27" t="str">
        <f>Kriterien!$B6</f>
        <v>Finanzierung</v>
      </c>
      <c r="B6" s="27" t="str">
        <f>Kriterien!$C6</f>
        <v>Finanzierungsnachweis oder Bankbestätigung liegt vor</v>
      </c>
      <c r="C6" s="28">
        <f>Kriterien!$D6</f>
        <v>5</v>
      </c>
      <c r="D6" s="14">
        <v>5</v>
      </c>
      <c r="E6" s="14">
        <v>5</v>
      </c>
      <c r="F6" s="14">
        <v>3</v>
      </c>
      <c r="G6" s="14">
        <v>2</v>
      </c>
      <c r="H6" s="14">
        <v>2</v>
      </c>
      <c r="I6" s="14">
        <v>1</v>
      </c>
      <c r="J6" s="14">
        <v>0</v>
      </c>
      <c r="K6" s="14">
        <v>0</v>
      </c>
    </row>
    <row r="7" ht="13" customHeight="1" spans="1:11" x14ac:dyDescent="0.25">
      <c r="A7" s="27" t="str">
        <f>Kriterien!$B7</f>
        <v>Finanzierung</v>
      </c>
      <c r="B7" s="27" t="str">
        <f>Kriterien!$C7</f>
        <v>Eigenkapital benannt und plausibel</v>
      </c>
      <c r="C7" s="28">
        <f>Kriterien!$D7</f>
        <v>4</v>
      </c>
      <c r="D7" s="14">
        <v>5</v>
      </c>
      <c r="E7" s="14">
        <v>4</v>
      </c>
      <c r="F7" s="14">
        <v>3</v>
      </c>
      <c r="G7" s="14">
        <v>3</v>
      </c>
      <c r="H7" s="14">
        <v>2</v>
      </c>
      <c r="I7" s="14">
        <v>1</v>
      </c>
      <c r="J7" s="14">
        <v>1</v>
      </c>
      <c r="K7" s="14">
        <v>0</v>
      </c>
    </row>
    <row r="8" ht="13" customHeight="1" spans="1:11" x14ac:dyDescent="0.25">
      <c r="A8" s="27" t="str">
        <f>Kriterien!$B8</f>
        <v>Finanzierung</v>
      </c>
      <c r="B8" s="27" t="str">
        <f>Kriterien!$C8</f>
        <v>Selbstnutzung oder Kapitalanlage geklärt</v>
      </c>
      <c r="C8" s="28">
        <f>Kriterien!$D8</f>
        <v>3</v>
      </c>
      <c r="D8" s="14">
        <v>4</v>
      </c>
      <c r="E8" s="14">
        <v>4</v>
      </c>
      <c r="F8" s="14">
        <v>3</v>
      </c>
      <c r="G8" s="14">
        <v>3</v>
      </c>
      <c r="H8" s="14">
        <v>2</v>
      </c>
      <c r="I8" s="14">
        <v>2</v>
      </c>
      <c r="J8" s="14">
        <v>1</v>
      </c>
      <c r="K8" s="14">
        <v>1</v>
      </c>
    </row>
    <row r="9" ht="13" customHeight="1" spans="1:11" x14ac:dyDescent="0.25">
      <c r="A9" s="27" t="str">
        <f>Kriterien!$B9</f>
        <v>Verhalten</v>
      </c>
      <c r="B9" s="27" t="str">
        <f>Kriterien!$C9</f>
        <v>Antwortet innerhalb von 24 Stunden</v>
      </c>
      <c r="C9" s="28">
        <f>Kriterien!$D9</f>
        <v>4</v>
      </c>
      <c r="D9" s="14">
        <v>5</v>
      </c>
      <c r="E9" s="14">
        <v>4</v>
      </c>
      <c r="F9" s="14">
        <v>4</v>
      </c>
      <c r="G9" s="14">
        <v>3</v>
      </c>
      <c r="H9" s="14">
        <v>3</v>
      </c>
      <c r="I9" s="14">
        <v>2</v>
      </c>
      <c r="J9" s="14">
        <v>2</v>
      </c>
      <c r="K9" s="14">
        <v>1</v>
      </c>
    </row>
    <row r="10" ht="13" customHeight="1" spans="1:11" x14ac:dyDescent="0.25">
      <c r="A10" s="27" t="str">
        <f>Kriterien!$B10</f>
        <v>Verhalten</v>
      </c>
      <c r="B10" s="27" t="str">
        <f>Kriterien!$C10</f>
        <v>Besichtigungstermin wahrgenommen</v>
      </c>
      <c r="C10" s="28">
        <f>Kriterien!$D10</f>
        <v>5</v>
      </c>
      <c r="D10" s="14">
        <v>5</v>
      </c>
      <c r="E10" s="14">
        <v>5</v>
      </c>
      <c r="F10" s="14">
        <v>4</v>
      </c>
      <c r="G10" s="14">
        <v>3</v>
      </c>
      <c r="H10" s="14">
        <v>2</v>
      </c>
      <c r="I10" s="14">
        <v>1</v>
      </c>
      <c r="J10" s="14">
        <v>0</v>
      </c>
      <c r="K10" s="14">
        <v>0</v>
      </c>
    </row>
    <row r="11" ht="13" customHeight="1" spans="1:11" x14ac:dyDescent="0.25">
      <c r="A11" s="27" t="str">
        <f>Kriterien!$B11</f>
        <v>Verhalten</v>
      </c>
      <c r="B11" s="27" t="str">
        <f>Kriterien!$C11</f>
        <v>Unterlagen im Datenraum abgerufen</v>
      </c>
      <c r="C11" s="28">
        <f>Kriterien!$D11</f>
        <v>3</v>
      </c>
      <c r="D11" s="14">
        <v>4</v>
      </c>
      <c r="E11" s="14">
        <v>4</v>
      </c>
      <c r="F11" s="14">
        <v>3</v>
      </c>
      <c r="G11" s="14">
        <v>2</v>
      </c>
      <c r="H11" s="14">
        <v>2</v>
      </c>
      <c r="I11" s="14">
        <v>1</v>
      </c>
      <c r="J11" s="14">
        <v>1</v>
      </c>
      <c r="K11" s="14">
        <v>0</v>
      </c>
    </row>
    <row r="12" ht="13" customHeight="1" spans="1:11" x14ac:dyDescent="0.25">
      <c r="A12" s="27" t="str">
        <f>Kriterien!$B12</f>
        <v>Verhalten</v>
      </c>
      <c r="B12" s="27" t="str">
        <f>Kriterien!$C12</f>
        <v>Zweiter Kontakt ging vom Interessenten aus</v>
      </c>
      <c r="C12" s="28">
        <f>Kriterien!$D12</f>
        <v>4</v>
      </c>
      <c r="D12" s="14">
        <v>5</v>
      </c>
      <c r="E12" s="14">
        <v>4</v>
      </c>
      <c r="F12" s="14">
        <v>3</v>
      </c>
      <c r="G12" s="14">
        <v>2</v>
      </c>
      <c r="H12" s="14">
        <v>2</v>
      </c>
      <c r="I12" s="14">
        <v>1</v>
      </c>
      <c r="J12" s="14">
        <v>0</v>
      </c>
      <c r="K12" s="14">
        <v>0</v>
      </c>
    </row>
    <row r="13" ht="13" customHeight="1" spans="1:11" x14ac:dyDescent="0.25">
      <c r="A13" s="27" t="str">
        <f>Kriterien!$B13</f>
        <v>Herkunft und Daten</v>
      </c>
      <c r="B13" s="27" t="str">
        <f>Kriterien!$C13</f>
        <v>Quelle mit historisch hoher Abschlussquote</v>
      </c>
      <c r="C13" s="28">
        <f>Kriterien!$D13</f>
        <v>3</v>
      </c>
      <c r="D13" s="14">
        <v>4</v>
      </c>
      <c r="E13" s="14">
        <v>3</v>
      </c>
      <c r="F13" s="14">
        <v>2</v>
      </c>
      <c r="G13" s="14">
        <v>2</v>
      </c>
      <c r="H13" s="14">
        <v>2</v>
      </c>
      <c r="I13" s="14">
        <v>1</v>
      </c>
      <c r="J13" s="14">
        <v>1</v>
      </c>
      <c r="K13" s="14">
        <v>1</v>
      </c>
    </row>
    <row r="14" ht="13" customHeight="1" spans="1:11" x14ac:dyDescent="0.25">
      <c r="A14" s="27" t="str">
        <f>Kriterien!$B14</f>
        <v>Herkunft und Daten</v>
      </c>
      <c r="B14" s="27" t="str">
        <f>Kriterien!$C14</f>
        <v>Vollständige Kontaktdaten inklusive Telefon</v>
      </c>
      <c r="C14" s="28">
        <f>Kriterien!$D14</f>
        <v>2</v>
      </c>
      <c r="D14" s="14">
        <v>2</v>
      </c>
      <c r="E14" s="14">
        <v>2</v>
      </c>
      <c r="F14" s="14">
        <v>2</v>
      </c>
      <c r="G14" s="14">
        <v>2</v>
      </c>
      <c r="H14" s="14">
        <v>2</v>
      </c>
      <c r="I14" s="14">
        <v>2</v>
      </c>
      <c r="J14" s="14">
        <v>1</v>
      </c>
      <c r="K14" s="14">
        <v>1</v>
      </c>
    </row>
    <row r="15" ht="13" customHeight="1" spans="1:11" x14ac:dyDescent="0.25">
      <c r="A15" s="27" t="str">
        <f>Kriterien!$B15</f>
        <v>Herkunft und Daten</v>
      </c>
      <c r="B15" s="27" t="str">
        <f>Kriterien!$C15</f>
        <v>Einwilligung und Rechtsgrundlage dokumentiert</v>
      </c>
      <c r="C15" s="28">
        <f>Kriterien!$D15</f>
        <v>2</v>
      </c>
      <c r="D15" s="14">
        <v>2</v>
      </c>
      <c r="E15" s="14">
        <v>2</v>
      </c>
      <c r="F15" s="14">
        <v>2</v>
      </c>
      <c r="G15" s="14">
        <v>2</v>
      </c>
      <c r="H15" s="14">
        <v>2</v>
      </c>
      <c r="I15" s="14">
        <v>2</v>
      </c>
      <c r="J15" s="14">
        <v>2</v>
      </c>
      <c r="K15" s="14">
        <v>1</v>
      </c>
    </row>
    <row r="16" ht="13" customHeight="1" spans="1:11" x14ac:dyDescent="0.25">
      <c r="A16" s="27" t="str">
        <f>Kriterien!$B16</f>
        <v>Herkunft und Daten</v>
      </c>
      <c r="B16" s="27" t="str">
        <f>Kriterien!$C16</f>
        <v>Keine Dublette im Bestand</v>
      </c>
      <c r="C16" s="28">
        <f>Kriterien!$D16</f>
        <v>2</v>
      </c>
      <c r="D16" s="14">
        <v>2</v>
      </c>
      <c r="E16" s="14">
        <v>2</v>
      </c>
      <c r="F16" s="14">
        <v>2</v>
      </c>
      <c r="G16" s="14">
        <v>2</v>
      </c>
      <c r="H16" s="14">
        <v>2</v>
      </c>
      <c r="I16" s="14">
        <v>2</v>
      </c>
      <c r="J16" s="14">
        <v>2</v>
      </c>
      <c r="K16" s="14">
        <v>2</v>
      </c>
    </row>
    <row r="17" ht="13" customHeight="1" spans="1:11" x14ac:dyDescent="0.25">
      <c r="A17" s="27" t="str">
        <f>Kriterien!$B17</f>
        <v>Herkunft und Daten</v>
      </c>
      <c r="B17" s="27" t="str">
        <f>Kriterien!$C17</f>
        <v>Region passt zum Objektstandort</v>
      </c>
      <c r="C17" s="28">
        <f>Kriterien!$D17</f>
        <v>3</v>
      </c>
      <c r="D17" s="14">
        <v>3</v>
      </c>
      <c r="E17" s="14">
        <v>3</v>
      </c>
      <c r="F17" s="14">
        <v>3</v>
      </c>
      <c r="G17" s="14">
        <v>3</v>
      </c>
      <c r="H17" s="14">
        <v>2</v>
      </c>
      <c r="I17" s="14">
        <v>2</v>
      </c>
      <c r="J17" s="14">
        <v>1</v>
      </c>
      <c r="K17" s="14">
        <v>1</v>
      </c>
    </row>
    <row r="19" spans="1:11" x14ac:dyDescent="0.25">
      <c r="A19" s="29" t="s">
        <v>106</v>
      </c>
      <c r="B19" s="30"/>
      <c r="C19" s="31"/>
      <c r="D19" s="30"/>
      <c r="E19" s="30"/>
      <c r="F19" s="30"/>
      <c r="G19" s="30"/>
      <c r="H19" s="30"/>
      <c r="I19" s="30"/>
      <c r="J19" s="30"/>
      <c r="K19" s="30"/>
    </row>
    <row r="20" spans="2:11" x14ac:dyDescent="0.25">
      <c r="B20" s="6" t="s">
        <v>107</v>
      </c>
      <c r="D20" s="19">
        <f>ROUND(SUMPRODUCT($C$2:$C$17,D$2:D$17),2)</f>
        <v>254</v>
      </c>
      <c r="E20" s="19">
        <f>ROUND(SUMPRODUCT($C$2:$C$17,E$2:E$17),2)</f>
        <v>234</v>
      </c>
      <c r="F20" s="19">
        <f>ROUND(SUMPRODUCT($C$2:$C$17,F$2:F$17),2)</f>
        <v>189</v>
      </c>
      <c r="G20" s="19">
        <f>ROUND(SUMPRODUCT($C$2:$C$17,G$2:G$17),2)</f>
        <v>158</v>
      </c>
      <c r="H20" s="19">
        <f>ROUND(SUMPRODUCT($C$2:$C$17,H$2:H$17),2)</f>
        <v>133</v>
      </c>
      <c r="I20" s="19">
        <f>ROUND(SUMPRODUCT($C$2:$C$17,I$2:I$17),2)</f>
        <v>92</v>
      </c>
      <c r="J20" s="19">
        <f>ROUND(SUMPRODUCT($C$2:$C$17,J$2:J$17),2)</f>
        <v>60</v>
      </c>
      <c r="K20" s="19">
        <f>ROUND(SUMPRODUCT($C$2:$C$17,K$2:K$17),2)</f>
        <v>39</v>
      </c>
    </row>
    <row r="21" spans="2:3" x14ac:dyDescent="0.25">
      <c r="B21" s="6" t="s">
        <v>108</v>
      </c>
      <c r="C21" s="19">
        <f>ROUND(SUM($C$2:$C$17)*5,2)</f>
        <v>290</v>
      </c>
    </row>
    <row r="22" spans="2:11" x14ac:dyDescent="0.25">
      <c r="B22" s="6" t="s">
        <v>109</v>
      </c>
      <c r="D22" s="32">
        <f>IF($C$21&gt;0,ROUND(D20/$C$21,4),"")</f>
        <v>0.8759</v>
      </c>
      <c r="E22" s="32">
        <f>IF($C$21&gt;0,ROUND(E20/$C$21,4),"")</f>
        <v>0.8069</v>
      </c>
      <c r="F22" s="32">
        <f>IF($C$21&gt;0,ROUND(F20/$C$21,4),"")</f>
        <v>0.6517</v>
      </c>
      <c r="G22" s="32">
        <f>IF($C$21&gt;0,ROUND(G20/$C$21,4),"")</f>
        <v>0.5448</v>
      </c>
      <c r="H22" s="32">
        <f>IF($C$21&gt;0,ROUND(H20/$C$21,4),"")</f>
        <v>0.4586</v>
      </c>
      <c r="I22" s="32">
        <f>IF($C$21&gt;0,ROUND(I20/$C$21,4),"")</f>
        <v>0.3172</v>
      </c>
      <c r="J22" s="32">
        <f>IF($C$21&gt;0,ROUND(J20/$C$21,4),"")</f>
        <v>0.2069</v>
      </c>
      <c r="K22" s="32">
        <f>IF($C$21&gt;0,ROUND(K20/$C$21,4),"")</f>
        <v>0.1345</v>
      </c>
    </row>
    <row r="23" spans="2:11" x14ac:dyDescent="0.25">
      <c r="B23" s="6" t="s">
        <v>72</v>
      </c>
      <c r="D23" s="33" t="str">
        <f>IF(D22="","",IFERROR(VLOOKUP(D22,Bänder!$A$2:$B$5,2,TRUE),""))</f>
        <v>A</v>
      </c>
      <c r="E23" s="33" t="str">
        <f>IF(E22="","",IFERROR(VLOOKUP(E22,Bänder!$A$2:$B$5,2,TRUE),""))</f>
        <v>A</v>
      </c>
      <c r="F23" s="33" t="str">
        <f>IF(F22="","",IFERROR(VLOOKUP(F22,Bänder!$A$2:$B$5,2,TRUE),""))</f>
        <v>B</v>
      </c>
      <c r="G23" s="33" t="str">
        <f>IF(G22="","",IFERROR(VLOOKUP(G22,Bänder!$A$2:$B$5,2,TRUE),""))</f>
        <v>C</v>
      </c>
      <c r="H23" s="33" t="str">
        <f>IF(H22="","",IFERROR(VLOOKUP(H22,Bänder!$A$2:$B$5,2,TRUE),""))</f>
        <v>C</v>
      </c>
      <c r="I23" s="33" t="str">
        <f>IF(I22="","",IFERROR(VLOOKUP(I22,Bänder!$A$2:$B$5,2,TRUE),""))</f>
        <v>D</v>
      </c>
      <c r="J23" s="33" t="str">
        <f>IF(J22="","",IFERROR(VLOOKUP(J22,Bänder!$A$2:$B$5,2,TRUE),""))</f>
        <v>D</v>
      </c>
      <c r="K23" s="33" t="str">
        <f>IF(K22="","",IFERROR(VLOOKUP(K22,Bänder!$A$2:$B$5,2,TRUE),""))</f>
        <v>D</v>
      </c>
    </row>
    <row r="24" spans="2:11" x14ac:dyDescent="0.25">
      <c r="B24" s="6" t="s">
        <v>110</v>
      </c>
      <c r="D24" s="34" t="s">
        <v>111</v>
      </c>
      <c r="E24" s="34" t="s">
        <v>112</v>
      </c>
      <c r="F24" s="34" t="s">
        <v>111</v>
      </c>
      <c r="G24" s="34" t="s">
        <v>111</v>
      </c>
      <c r="H24" s="34" t="s">
        <v>112</v>
      </c>
      <c r="I24" s="34" t="s">
        <v>112</v>
      </c>
      <c r="J24" s="34" t="s">
        <v>112</v>
      </c>
      <c r="K24" s="34" t="s">
        <v>112</v>
      </c>
    </row>
    <row r="25" spans="2:11" x14ac:dyDescent="0.25">
      <c r="B25" s="6" t="s">
        <v>113</v>
      </c>
      <c r="D25" s="14">
        <v>2</v>
      </c>
      <c r="E25" s="14">
        <v>26</v>
      </c>
      <c r="F25" s="14">
        <v>4</v>
      </c>
      <c r="G25" s="14">
        <v>8</v>
      </c>
      <c r="H25" s="14">
        <v>48</v>
      </c>
      <c r="I25" s="14">
        <v>72</v>
      </c>
      <c r="J25" s="14">
        <v>96</v>
      </c>
      <c r="K25" s="14">
        <v>120</v>
      </c>
    </row>
    <row r="27" ht="23.5" customHeight="1" spans="1:11" x14ac:dyDescent="0.25">
      <c r="A27" s="7"/>
      <c r="B27" s="21" t="s">
        <v>114</v>
      </c>
      <c r="C27" s="21"/>
      <c r="D27" s="21"/>
      <c r="E27" s="21"/>
      <c r="F27" s="21"/>
      <c r="G27" s="21"/>
      <c r="H27" s="21"/>
      <c r="I27" s="21"/>
      <c r="J27" s="21"/>
      <c r="K27" s="21"/>
    </row>
  </sheetData>
  <sheetProtection sheet="1" insertRows="0" deleteRows="0" sort="0" autoFilter="0"/>
  <autoFilter ref="A1:K1"/>
  <mergeCells count="1">
    <mergeCell ref="B27:K27"/>
  </mergeCells>
  <dataValidations count="4">
    <dataValidation type="decimal" allowBlank="1" showErrorMessage="1" errorTitle="Wert außerhalb des Bereichs" error="Zulässig sind Werte zwischen 0 und 5." sqref="D10:K17">
      <formula1>0</formula1>
      <formula2>5</formula2>
    </dataValidation>
    <dataValidation type="decimal" allowBlank="1" showErrorMessage="1" errorTitle="Wert außerhalb des Bereichs" error="Zulässig sind Werte zwischen 0 und 5." sqref="D2:K17">
      <formula1>0</formula1>
      <formula2>5</formula2>
    </dataValidation>
    <dataValidation type="list" allowBlank="1" showErrorMessage="1" errorTitle="Nicht in der Liste" error="Zulässig sind: gekauft, nicht gekauft, noch offen" sqref="D24:K24">
      <formula1>"gekauft,nicht gekauft,noch offen"</formula1>
    </dataValidation>
    <dataValidation type="decimal" allowBlank="1" showErrorMessage="1" errorTitle="Wert außerhalb des Bereichs" error="Zulässig sind Werte zwischen 0 und 10000." sqref="D25:K25">
      <formula1>0</formula1>
      <formula2>10000</formula2>
    </dataValidation>
  </dataValidations>
  <pageMargins left="0.6" right="0.4" top="0.6" bottom="0.6" header="0.3" footer="0.3"/>
  <pageSetup paperSize="9" orientation="landscape" horizontalDpi="4294967295" verticalDpi="4294967295" scale="100" fitToWidth="1" fitToHeigh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
  <sheetViews>
    <sheetView workbookViewId="0">
      <pane ySplit="1" topLeftCell="A2" activePane="bottomLeft" state="frozen"/>
      <selection pane="bottomLeft"/>
    </sheetView>
  </sheetViews>
  <sheetFormatPr defaultRowHeight="15" outlineLevelRow="0" outlineLevelCol="0" x14ac:dyDescent="55"/>
  <cols>
    <col min="1" max="1" width="9" style="1" customWidth="1"/>
    <col min="2" max="2" width="14" style="22" customWidth="1"/>
    <col min="3" max="4" width="12" style="9" customWidth="1"/>
    <col min="5" max="6" width="14" style="22" customWidth="1"/>
    <col min="7" max="7" width="42" style="1" customWidth="1"/>
    <col min="8" max="8" width="44" style="1" customWidth="1"/>
  </cols>
  <sheetData>
    <row r="1" ht="44" customHeight="1" spans="1:8" x14ac:dyDescent="0.25">
      <c r="A1" s="12" t="s">
        <v>72</v>
      </c>
      <c r="B1" s="23" t="s">
        <v>77</v>
      </c>
      <c r="C1" s="11" t="s">
        <v>115</v>
      </c>
      <c r="D1" s="11" t="s">
        <v>116</v>
      </c>
      <c r="E1" s="23" t="s">
        <v>117</v>
      </c>
      <c r="F1" s="23" t="s">
        <v>118</v>
      </c>
      <c r="G1" s="12" t="s">
        <v>119</v>
      </c>
      <c r="H1" s="12" t="s">
        <v>120</v>
      </c>
    </row>
    <row r="2" spans="1:8" x14ac:dyDescent="0.25">
      <c r="A2" s="15" t="s">
        <v>92</v>
      </c>
      <c r="B2" s="32">
        <f>IF($A2="","",IFERROR(VLOOKUP($A2,Bänder!$B$2:$G$5,6,FALSE),""))</f>
        <v>0.55</v>
      </c>
      <c r="C2" s="28">
        <f>IF($A2="","",COUNTIF(Testdatensatz!$D$23:$K$23,$A2))</f>
        <v>2</v>
      </c>
      <c r="D2" s="28">
        <f>IF($A2="","",COUNTIFS(Testdatensatz!$D$23:$K$23,$A2,Testdatensatz!$D$24:$K$24,"gekauft"))</f>
        <v>1</v>
      </c>
      <c r="E2" s="32">
        <f>IF(OR($A2="",$C2=0),"",ROUND($D2/$C2,4))</f>
        <v>0.5</v>
      </c>
      <c r="F2" s="32">
        <f>IF(OR($E2="",$B2=""),"",ROUND($E2-$B2,4))</f>
        <v>-0.05</v>
      </c>
      <c r="G2" s="35" t="str">
        <f>IF($A2="","",IF($C2=0,"keine Fälle im Test",IF($F2&gt;=0,"trifft oder übertrifft die Erwartung",IF($F2&gt;=-0.15,"leicht unter der Erwartung","deutlich unter der Erwartung — Gewichte prüfen"))))</f>
        <v>leicht unter der Erwartung</v>
      </c>
      <c r="H2" s="15"/>
    </row>
    <row r="3" spans="1:8" x14ac:dyDescent="0.25">
      <c r="A3" s="15" t="s">
        <v>87</v>
      </c>
      <c r="B3" s="32">
        <f>IF($A3="","",IFERROR(VLOOKUP($A3,Bänder!$B$2:$G$5,6,FALSE),""))</f>
        <v>0.25</v>
      </c>
      <c r="C3" s="28">
        <f>IF($A3="","",COUNTIF(Testdatensatz!$D$23:$K$23,$A3))</f>
        <v>1</v>
      </c>
      <c r="D3" s="28">
        <f>IF($A3="","",COUNTIFS(Testdatensatz!$D$23:$K$23,$A3,Testdatensatz!$D$24:$K$24,"gekauft"))</f>
        <v>1</v>
      </c>
      <c r="E3" s="32">
        <f>IF(OR($A3="",$C3=0),"",ROUND($D3/$C3,4))</f>
        <v>1</v>
      </c>
      <c r="F3" s="32">
        <f>IF(OR($E3="",$B3=""),"",ROUND($E3-$B3,4))</f>
        <v>0.75</v>
      </c>
      <c r="G3" s="35" t="str">
        <f>IF($A3="","",IF($C3=0,"keine Fälle im Test",IF($F3&gt;=0,"trifft oder übertrifft die Erwartung",IF($F3&gt;=-0.15,"leicht unter der Erwartung","deutlich unter der Erwartung — Gewichte prüfen"))))</f>
        <v>trifft oder übertrifft die Erwartung</v>
      </c>
      <c r="H3" s="15"/>
    </row>
    <row r="4" spans="1:8" x14ac:dyDescent="0.25">
      <c r="A4" s="15" t="s">
        <v>83</v>
      </c>
      <c r="B4" s="32">
        <f>IF($A4="","",IFERROR(VLOOKUP($A4,Bänder!$B$2:$G$5,6,FALSE),""))</f>
        <v>0.08</v>
      </c>
      <c r="C4" s="28">
        <f>IF($A4="","",COUNTIF(Testdatensatz!$D$23:$K$23,$A4))</f>
        <v>2</v>
      </c>
      <c r="D4" s="28">
        <f>IF($A4="","",COUNTIFS(Testdatensatz!$D$23:$K$23,$A4,Testdatensatz!$D$24:$K$24,"gekauft"))</f>
        <v>1</v>
      </c>
      <c r="E4" s="32">
        <f>IF(OR($A4="",$C4=0),"",ROUND($D4/$C4,4))</f>
        <v>0.5</v>
      </c>
      <c r="F4" s="32">
        <f>IF(OR($E4="",$B4=""),"",ROUND($E4-$B4,4))</f>
        <v>0.42</v>
      </c>
      <c r="G4" s="35" t="str">
        <f>IF($A4="","",IF($C4=0,"keine Fälle im Test",IF($F4&gt;=0,"trifft oder übertrifft die Erwartung",IF($F4&gt;=-0.15,"leicht unter der Erwartung","deutlich unter der Erwartung — Gewichte prüfen"))))</f>
        <v>trifft oder übertrifft die Erwartung</v>
      </c>
      <c r="H4" s="15"/>
    </row>
    <row r="5" spans="1:8" x14ac:dyDescent="0.25">
      <c r="A5" s="15" t="s">
        <v>78</v>
      </c>
      <c r="B5" s="32">
        <f>IF($A5="","",IFERROR(VLOOKUP($A5,Bänder!$B$2:$G$5,6,FALSE),""))</f>
        <v>0.02</v>
      </c>
      <c r="C5" s="28">
        <f>IF($A5="","",COUNTIF(Testdatensatz!$D$23:$K$23,$A5))</f>
        <v>3</v>
      </c>
      <c r="D5" s="28">
        <f>IF($A5="","",COUNTIFS(Testdatensatz!$D$23:$K$23,$A5,Testdatensatz!$D$24:$K$24,"gekauft"))</f>
        <v>0</v>
      </c>
      <c r="E5" s="32">
        <f>IF(OR($A5="",$C5=0),"",ROUND($D5/$C5,4))</f>
        <v>0</v>
      </c>
      <c r="F5" s="32">
        <f>IF(OR($E5="",$B5=""),"",ROUND($E5-$B5,4))</f>
        <v>-0.02</v>
      </c>
      <c r="G5" s="35" t="str">
        <f>IF($A5="","",IF($C5=0,"keine Fälle im Test",IF($F5&gt;=0,"trifft oder übertrifft die Erwartung",IF($F5&gt;=-0.15,"leicht unter der Erwartung","deutlich unter der Erwartung — Gewichte prüfen"))))</f>
        <v>leicht unter der Erwartung</v>
      </c>
      <c r="H5" s="15"/>
    </row>
    <row r="7" spans="1:5" x14ac:dyDescent="0.25">
      <c r="A7" s="6" t="s">
        <v>121</v>
      </c>
      <c r="B7" s="6"/>
      <c r="C7" s="6"/>
      <c r="D7" s="6"/>
      <c r="E7" s="36">
        <f>IF(OR($E$2="",$E$5=""),"",ROUND($E$2-$E$5,4))</f>
        <v>0.5</v>
      </c>
    </row>
    <row r="9" ht="34" customHeight="1" spans="1:8" x14ac:dyDescent="0.25">
      <c r="A9" s="21" t="s">
        <v>122</v>
      </c>
      <c r="B9" s="21"/>
      <c r="C9" s="21"/>
      <c r="D9" s="21"/>
      <c r="E9" s="21"/>
      <c r="F9" s="21"/>
      <c r="G9" s="21"/>
      <c r="H9" s="21"/>
    </row>
  </sheetData>
  <sheetProtection sheet="1" insertRows="0" deleteRows="0" sort="0" autoFilter="0"/>
  <autoFilter ref="A1:H1"/>
  <mergeCells count="2">
    <mergeCell ref="A7:D7"/>
    <mergeCell ref="A9:H9"/>
  </mergeCells>
  <pageMargins left="0.6" right="0.4" top="0.6" bottom="0.6" header="0.3" footer="0.3"/>
  <pageSetup paperSize="9" orientation="landscape" horizontalDpi="4294967295" verticalDpi="4294967295" scale="100"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Deckblatt</vt:lpstr>
      <vt:lpstr>Kriterien</vt:lpstr>
      <vt:lpstr>Bänder</vt:lpstr>
      <vt:lpstr>Testdatensatz</vt:lpstr>
      <vt:lpstr>Kalibrierung</vt:lpstr>
    </vt:vector>
  </TitlesOfParts>
  <Company>MyInvest Pro</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MyInvest Pro</dc:creator>
  <dc:title>Lead-Scoring-Modell</dc:title>
  <dc:subject/>
  <dc:description/>
  <cp:keywords/>
  <cp:category/>
  <cp:lastModifiedBy>MyInvest Pro</cp:lastModifiedBy>
  <dcterms:created xsi:type="dcterms:W3CDTF">2026-08-16T00:00:00Z</dcterms:created>
  <dcterms:modified xsi:type="dcterms:W3CDTF">2026-08-16T00:00:00Z</dcterms:modified>
</cp:coreProperties>
</file>